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os\Desktop\diplomatiki\allages telikes\"/>
    </mc:Choice>
  </mc:AlternateContent>
  <xr:revisionPtr revIDLastSave="0" documentId="13_ncr:1_{902123EC-3E90-40AA-80D5-B8CAA79B4B98}" xr6:coauthVersionLast="47" xr6:coauthVersionMax="47" xr10:uidLastSave="{00000000-0000-0000-0000-000000000000}"/>
  <bookViews>
    <workbookView xWindow="38280" yWindow="-120" windowWidth="29040" windowHeight="15990" activeTab="1" xr2:uid="{00000000-000D-0000-FFFF-FFFF00000000}"/>
  </bookViews>
  <sheets>
    <sheet name="Database" sheetId="1" r:id="rId1"/>
    <sheet name="Data_Calculations" sheetId="2" r:id="rId2"/>
    <sheet name="Evaluation" sheetId="3" r:id="rId3"/>
    <sheet name="Summaries" sheetId="4" r:id="rId4"/>
    <sheet name="Dashboard" sheetId="6" r:id="rId5"/>
    <sheet name="Metadata" sheetId="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A2" i="3"/>
  <c r="B2" i="3"/>
  <c r="C2" i="3"/>
  <c r="D2" i="3"/>
  <c r="E2" i="3"/>
  <c r="F2" i="3"/>
  <c r="G2" i="3"/>
  <c r="A3" i="3"/>
  <c r="B3" i="3"/>
  <c r="C3" i="3"/>
  <c r="D3" i="3"/>
  <c r="E3" i="3"/>
  <c r="F3" i="3"/>
  <c r="G3" i="3"/>
  <c r="A4" i="3"/>
  <c r="B4" i="3"/>
  <c r="C4" i="3"/>
  <c r="D4" i="3"/>
  <c r="E4" i="3"/>
  <c r="F4" i="3"/>
  <c r="G4" i="3"/>
  <c r="A5" i="3"/>
  <c r="B5" i="3"/>
  <c r="C5" i="3"/>
  <c r="D5" i="3"/>
  <c r="E5" i="3"/>
  <c r="F5" i="3"/>
  <c r="G5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B8" i="4" s="1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E5" i="6"/>
  <c r="B22" i="4" l="1"/>
  <c r="B23" i="4"/>
  <c r="B5" i="4"/>
  <c r="B2" i="4"/>
  <c r="B6" i="4"/>
  <c r="B3" i="4"/>
  <c r="B7" i="4"/>
  <c r="B21" i="4"/>
  <c r="B25" i="4"/>
  <c r="B4" i="4"/>
  <c r="B18" i="4"/>
  <c r="H5" i="6"/>
  <c r="B5" i="6"/>
</calcChain>
</file>

<file path=xl/sharedStrings.xml><?xml version="1.0" encoding="utf-8"?>
<sst xmlns="http://schemas.openxmlformats.org/spreadsheetml/2006/main" count="214" uniqueCount="119">
  <si>
    <t>Επωνυμία Εταιρείας</t>
  </si>
  <si>
    <t>Έδρα / Τοποθεσία</t>
  </si>
  <si>
    <t>Έτος Ίδρυσης</t>
  </si>
  <si>
    <t>Τύπος Οχήματος</t>
  </si>
  <si>
    <t>Τομέας Εφαρμογής</t>
  </si>
  <si>
    <t>TRL</t>
  </si>
  <si>
    <t>Δείκτης Καινοτομίας</t>
  </si>
  <si>
    <t>Δείκτης Εξωστρέφειας</t>
  </si>
  <si>
    <t>Περιγραφή Δραστηριότητας</t>
  </si>
  <si>
    <t>Σύνδεσμος Ιστότοπου / Πηγής</t>
  </si>
  <si>
    <t>Σχόλια – Παρατηρήσεις</t>
  </si>
  <si>
    <t>Spirit Aeronautical Systems (SAS)</t>
  </si>
  <si>
    <t>Intracom Defense (IDE)</t>
  </si>
  <si>
    <t>BSK Defense</t>
  </si>
  <si>
    <t>EFA Group</t>
  </si>
  <si>
    <t>EAB (HAI)</t>
  </si>
  <si>
    <t>UCANDRONE</t>
  </si>
  <si>
    <t>Hellenic Drones</t>
  </si>
  <si>
    <t>Drone4U</t>
  </si>
  <si>
    <t>Aether Labs</t>
  </si>
  <si>
    <t>Archytas UAS Project (HAF)</t>
  </si>
  <si>
    <t>MLS Innovation</t>
  </si>
  <si>
    <t>Nautilus Unmanned</t>
  </si>
  <si>
    <t>AgriFly</t>
  </si>
  <si>
    <t>GeoSurvey Drones</t>
  </si>
  <si>
    <t>BlueSea Robotics</t>
  </si>
  <si>
    <t>Θεσσαλονίκη</t>
  </si>
  <si>
    <t>Καβάλα</t>
  </si>
  <si>
    <t>Παιανία</t>
  </si>
  <si>
    <t>Αθήνα</t>
  </si>
  <si>
    <t>Τανάγρα</t>
  </si>
  <si>
    <t>Λάρισα</t>
  </si>
  <si>
    <t>Πάτρα</t>
  </si>
  <si>
    <t>Ηράκλειο</t>
  </si>
  <si>
    <t>UAV</t>
  </si>
  <si>
    <t>UAV, UGV</t>
  </si>
  <si>
    <t>UGV</t>
  </si>
  <si>
    <t>USV</t>
  </si>
  <si>
    <t>UAV, USV</t>
  </si>
  <si>
    <t>Άμυνα</t>
  </si>
  <si>
    <t>Περιβάλλον</t>
  </si>
  <si>
    <t>Πολιτική Προστασία</t>
  </si>
  <si>
    <t>Γεωργία</t>
  </si>
  <si>
    <t>Επιθεώρηση Υποδομών</t>
  </si>
  <si>
    <t>Ναυτιλία</t>
  </si>
  <si>
    <t>Logistics</t>
  </si>
  <si>
    <t>Συστήματα UAV για επιτήρηση και ασφάλεια συνόρων.</t>
  </si>
  <si>
    <t>Ελαφρά UAV για αναγνώριση και χαρτογράφηση.</t>
  </si>
  <si>
    <t>Πλατφόρμες UAV/UGV και συστήματα C4ISR.</t>
  </si>
  <si>
    <t>Ανάπτυξη UAV/UGV για αποστολές επιτήρησης.</t>
  </si>
  <si>
    <t>Συμμετοχή σε έργα UAV και ολοκλήρωση υποσυστημάτων.</t>
  </si>
  <si>
    <t>Συντήρηση/συμμετοχή σε προγράμματα UAV-Archytas.</t>
  </si>
  <si>
    <t>Εμπορικά UAV για περιβαλλοντική παρακολούθηση.</t>
  </si>
  <si>
    <t>UAV για επιτήρηση, εκπαίδευση, FPV.</t>
  </si>
  <si>
    <t>UAV για γεωργία ακριβείας και ψεκασμούς.</t>
  </si>
  <si>
    <t>UAV για επιθεωρήσεις βιομηχανικών εγκαταστάσεων.</t>
  </si>
  <si>
    <t>Ερευνητικό/βιομηχανικό πρόγραμμα UAV Archytas.</t>
  </si>
  <si>
    <t>UGV και ρομποτικές λύσεις πεδίου.</t>
  </si>
  <si>
    <t>USV για παράκτια επιτήρηση/υδρογραφία.</t>
  </si>
  <si>
    <t>UAV για ψεκασμούς/χαρτογράφηση αγροκαλλιεργειών.</t>
  </si>
  <si>
    <t>UAV για τοπογραφικές αποτυπώσεις/inspections.</t>
  </si>
  <si>
    <t>USV για θαλάσσιες μετρήσεις/monitoring.</t>
  </si>
  <si>
    <t>UAV για ανίχνευση/παρακολούθηση πυρκαγιών.</t>
  </si>
  <si>
    <t>https://www.altus-lsa.com</t>
  </si>
  <si>
    <t>https://www.efagroup.eu</t>
  </si>
  <si>
    <t>https://www.haicorp.com</t>
  </si>
  <si>
    <t>https://ucandrone.com</t>
  </si>
  <si>
    <t>https://hellenicdrones.gr</t>
  </si>
  <si>
    <t>https://mlsinnovation.com</t>
  </si>
  <si>
    <t>Τύποι</t>
  </si>
  <si>
    <t>Τομείς</t>
  </si>
  <si>
    <t>Επίπεδα Εξωστρέφειας</t>
  </si>
  <si>
    <t>1</t>
  </si>
  <si>
    <t>2</t>
  </si>
  <si>
    <t>3</t>
  </si>
  <si>
    <t>4</t>
  </si>
  <si>
    <t>5</t>
  </si>
  <si>
    <t>Βάρος TRL</t>
  </si>
  <si>
    <t>Βάρος Καινοτομίας</t>
  </si>
  <si>
    <t>Βάρος Εξωστρέφειας</t>
  </si>
  <si>
    <t>Επωνυμία</t>
  </si>
  <si>
    <t>Έδρα</t>
  </si>
  <si>
    <t>Τομέας</t>
  </si>
  <si>
    <t>Δ.Καινοτομίας</t>
  </si>
  <si>
    <t>Δ.Εξωστρέφειας</t>
  </si>
  <si>
    <t>CEI</t>
  </si>
  <si>
    <t>Κατηγορία CEI</t>
  </si>
  <si>
    <t>Μέσος CEI</t>
  </si>
  <si>
    <t>Μέσος CEI ανά Τομέα</t>
  </si>
  <si>
    <t>Μέσος CEI ανά Έδρα/Πόλη</t>
  </si>
  <si>
    <t>Πίνακας Ελέγχου – Αποτίμηση Ελληνικών Εταιρειών UAV/UGV/USV</t>
  </si>
  <si>
    <t>Σύνολο εταιρειών</t>
  </si>
  <si>
    <t>Μέσο TRL</t>
  </si>
  <si>
    <t>Κατανομή εταιρειών ανά τύπο οχήματος</t>
  </si>
  <si>
    <t>Τύπος</t>
  </si>
  <si>
    <t>Πλήθος</t>
  </si>
  <si>
    <t>Top-10 εταιρείες βάσει CEI</t>
  </si>
  <si>
    <t>Πεδίο</t>
  </si>
  <si>
    <t>Τιμή</t>
  </si>
  <si>
    <t>Τίτλος έργου</t>
  </si>
  <si>
    <t>Πλατφόρμα αποτίμησης ελληνικών εταιρειών UAV/UGV/USV</t>
  </si>
  <si>
    <t>Έκδοση</t>
  </si>
  <si>
    <t>v1.3 Interactive (GR, μπλε-γκρι)</t>
  </si>
  <si>
    <t>Ημερομηνία τελευταίας ενημέρωσης</t>
  </si>
  <si>
    <t>2025-11-04 19:55</t>
  </si>
  <si>
    <t>Συντελεστές CEI</t>
  </si>
  <si>
    <t>TRL 0.35 – Καινοτομία 0.40 – Εξωστρέφεια 0.25</t>
  </si>
  <si>
    <t>https://www.intracomdefense.com/</t>
  </si>
  <si>
    <t>https://ucandrone.com/</t>
  </si>
  <si>
    <t>ALTUS LAMD SEA AIR</t>
  </si>
  <si>
    <t>https://www.linkedin.com/company/atherlabs</t>
  </si>
  <si>
    <t>https://en.wikipedia.org/wiki/Natilus</t>
  </si>
  <si>
    <t>https://business.esa.int/projects/agrifly</t>
  </si>
  <si>
    <t>https://www.geosense.gr/product-category/drones/</t>
  </si>
  <si>
    <t>https://sas-tech.gr/</t>
  </si>
  <si>
    <t>https://www.gdaee.mil.gr/paroysiasi-etaireias-bsk-defense/</t>
  </si>
  <si>
    <t>https://skyfront.com/?gad_source=1&amp;gad_campaignid=17820776150&amp;gbraid=0AAAAADbTg-49njQ5IC0czs68h_IJCFf8L&amp;gclid=CjwKCAiAvaLLBhBFEiwAYCNTf3y-czSXJ6HQezDPbbIDbAycxcolaOVctlfpKENN2_G_3Vq78rOZdxoChq0QAvD_BwE</t>
  </si>
  <si>
    <t>https://bluesearobotics.com/</t>
  </si>
  <si>
    <t>Εταιρεία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</si>
</sst>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34495E"/>
      <name val="Calibri"/>
      <family val="2"/>
      <scheme val="minor"/>
    </font>
    <font>
      <b/>
      <sz val="16"/>
      <color rgb="FF1F4E79"/>
      <name val="Calibri"/>
      <family val="2"/>
      <scheme val="minor"/>
    </font>
    <font>
      <b/>
      <sz val="11"/>
      <color rgb="FF2C3E50"/>
      <name val="Calibri"/>
      <family val="2"/>
      <scheme val="minor"/>
    </font>
    <font>
      <b/>
      <sz val="14"/>
      <color rgb="FF1F4E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  <xf numFmtId="164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/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50" b="1">
                <a:solidFill>
                  <a:srgbClr val="FF0000"/>
                </a:solidFill>
              </a:rPr>
              <a:t>Κατανομή εταιρειών ανά τύπο οχήματος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7.7692038495188118E-2"/>
          <c:y val="0.1414509337411960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Dashboard!$B$9</c:f>
              <c:strCache>
                <c:ptCount val="1"/>
                <c:pt idx="0">
                  <c:v>Πλήθος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Dashboard!$A$10:$A$12</c:f>
              <c:strCache>
                <c:ptCount val="3"/>
                <c:pt idx="0">
                  <c:v>UAV</c:v>
                </c:pt>
                <c:pt idx="1">
                  <c:v>UGV</c:v>
                </c:pt>
                <c:pt idx="2">
                  <c:v>USV</c:v>
                </c:pt>
              </c:strCache>
            </c:strRef>
          </c:cat>
          <c:val>
            <c:numRef>
              <c:f>Dashboard!$B$10:$B$12</c:f>
              <c:numCache>
                <c:formatCode>General</c:formatCode>
                <c:ptCount val="3"/>
                <c:pt idx="0">
                  <c:v>14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7-4103-A19B-E839B7D3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691087"/>
        <c:axId val="1967678607"/>
      </c:barChart>
      <c:catAx>
        <c:axId val="1967691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67678607"/>
        <c:crosses val="autoZero"/>
        <c:auto val="1"/>
        <c:lblAlgn val="ctr"/>
        <c:lblOffset val="100"/>
        <c:noMultiLvlLbl val="0"/>
      </c:catAx>
      <c:valAx>
        <c:axId val="1967678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67691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Dashboard!$C$17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Dashboard!$A$18:$B$27</c15:sqref>
                  </c15:fullRef>
                  <c15:levelRef>
                    <c15:sqref>Dashboard!$B$18:$B$27</c15:sqref>
                  </c15:levelRef>
                </c:ext>
              </c:extLst>
              <c:f>Dashboard!$B$18:$B$27</c:f>
              <c:strCache>
                <c:ptCount val="10"/>
                <c:pt idx="0">
                  <c:v>Intracom Defense (IDE)</c:v>
                </c:pt>
                <c:pt idx="1">
                  <c:v>EAB (HAI)</c:v>
                </c:pt>
                <c:pt idx="2">
                  <c:v>EFA Group</c:v>
                </c:pt>
                <c:pt idx="3">
                  <c:v>ALTUS LAMD SEA AIR</c:v>
                </c:pt>
                <c:pt idx="4">
                  <c:v>BSK Defense</c:v>
                </c:pt>
                <c:pt idx="5">
                  <c:v>Archytas UAS Project (HAF)</c:v>
                </c:pt>
                <c:pt idx="6">
                  <c:v>Spirit Aeronautical Systems (SAS)</c:v>
                </c:pt>
                <c:pt idx="7">
                  <c:v>GeoSurvey Drones</c:v>
                </c:pt>
                <c:pt idx="8">
                  <c:v>BlueSea Robotics</c:v>
                </c:pt>
                <c:pt idx="9">
                  <c:v>Aether Labs</c:v>
                </c:pt>
              </c:strCache>
            </c:strRef>
          </c:cat>
          <c:val>
            <c:numRef>
              <c:f>Dashboard!$C$18:$C$27</c:f>
              <c:numCache>
                <c:formatCode>General</c:formatCode>
                <c:ptCount val="10"/>
                <c:pt idx="0">
                  <c:v>6.65</c:v>
                </c:pt>
                <c:pt idx="1">
                  <c:v>6.1</c:v>
                </c:pt>
                <c:pt idx="2">
                  <c:v>6.05</c:v>
                </c:pt>
                <c:pt idx="3">
                  <c:v>5.48</c:v>
                </c:pt>
                <c:pt idx="4">
                  <c:v>5.23</c:v>
                </c:pt>
                <c:pt idx="5">
                  <c:v>5.05</c:v>
                </c:pt>
                <c:pt idx="6">
                  <c:v>4.95</c:v>
                </c:pt>
                <c:pt idx="7">
                  <c:v>4.88</c:v>
                </c:pt>
                <c:pt idx="8">
                  <c:v>4.45</c:v>
                </c:pt>
                <c:pt idx="9">
                  <c:v>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4-4305-9E1D-5D6C6FBD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7536927"/>
        <c:axId val="327530687"/>
      </c:barChart>
      <c:catAx>
        <c:axId val="327536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27530687"/>
        <c:crosses val="autoZero"/>
        <c:auto val="1"/>
        <c:lblAlgn val="ctr"/>
        <c:lblOffset val="100"/>
        <c:noMultiLvlLbl val="0"/>
      </c:catAx>
      <c:valAx>
        <c:axId val="327530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1" i="1" u="none" strike="noStrike" baseline="0">
                    <a:solidFill>
                      <a:srgbClr val="FF0000"/>
                    </a:solidFill>
                    <a:effectLst/>
                  </a:rPr>
                  <a:t>Top-10 εταιρείες βάσει CEI</a:t>
                </a:r>
                <a:endParaRPr lang="el-GR">
                  <a:solidFill>
                    <a:srgbClr val="FF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2753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Dashboard!$B$42</c:f>
              <c:strCache>
                <c:ptCount val="1"/>
                <c:pt idx="0">
                  <c:v>Μέσος CEI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Dashboard!$A$43:$A$50</c:f>
              <c:strCache>
                <c:ptCount val="8"/>
                <c:pt idx="0">
                  <c:v>Αθήνα</c:v>
                </c:pt>
                <c:pt idx="1">
                  <c:v>Ηράκλειο</c:v>
                </c:pt>
                <c:pt idx="2">
                  <c:v>Θεσσαλονίκη</c:v>
                </c:pt>
                <c:pt idx="3">
                  <c:v>Καβάλα</c:v>
                </c:pt>
                <c:pt idx="4">
                  <c:v>Λάρισα</c:v>
                </c:pt>
                <c:pt idx="5">
                  <c:v>Πάτρα</c:v>
                </c:pt>
                <c:pt idx="6">
                  <c:v>Παιανία</c:v>
                </c:pt>
                <c:pt idx="7">
                  <c:v>Τανάγρα</c:v>
                </c:pt>
              </c:strCache>
            </c:strRef>
          </c:cat>
          <c:val>
            <c:numRef>
              <c:f>Dashboard!$B$43:$B$50</c:f>
              <c:numCache>
                <c:formatCode>General</c:formatCode>
                <c:ptCount val="8"/>
                <c:pt idx="0">
                  <c:v>4.67</c:v>
                </c:pt>
                <c:pt idx="1">
                  <c:v>4.21</c:v>
                </c:pt>
                <c:pt idx="2">
                  <c:v>4.5599999999999996</c:v>
                </c:pt>
                <c:pt idx="3">
                  <c:v>4.8</c:v>
                </c:pt>
                <c:pt idx="4">
                  <c:v>3.45</c:v>
                </c:pt>
                <c:pt idx="5">
                  <c:v>4.29</c:v>
                </c:pt>
                <c:pt idx="6">
                  <c:v>6.2</c:v>
                </c:pt>
                <c:pt idx="7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6-430B-810A-F375FE16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7569567"/>
        <c:axId val="327560447"/>
      </c:barChart>
      <c:catAx>
        <c:axId val="327569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27560447"/>
        <c:crosses val="autoZero"/>
        <c:auto val="1"/>
        <c:lblAlgn val="ctr"/>
        <c:lblOffset val="100"/>
        <c:noMultiLvlLbl val="0"/>
      </c:catAx>
      <c:valAx>
        <c:axId val="327560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1" i="1" u="none" strike="noStrike" baseline="0">
                    <a:solidFill>
                      <a:srgbClr val="FF0000"/>
                    </a:solidFill>
                    <a:effectLst/>
                  </a:rPr>
                  <a:t>Μέσος CEI ανά γεωγραφική περιοχή </a:t>
                </a:r>
                <a:endParaRPr lang="el-GR">
                  <a:solidFill>
                    <a:srgbClr val="FF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2756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50" b="1" i="1" u="none" strike="noStrike" baseline="0">
                <a:solidFill>
                  <a:srgbClr val="FF0000"/>
                </a:solidFill>
                <a:effectLst/>
              </a:rPr>
              <a:t>Μέσος CEI ανά τομέα εφαρμογής</a:t>
            </a:r>
            <a:endParaRPr lang="en-US" sz="1050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Dashboard!$B$31</c:f>
              <c:strCache>
                <c:ptCount val="1"/>
                <c:pt idx="0">
                  <c:v>Μέσος CEI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Dashboard!$A$32:$A$37</c:f>
              <c:strCache>
                <c:ptCount val="6"/>
                <c:pt idx="0">
                  <c:v>Άμυνα</c:v>
                </c:pt>
                <c:pt idx="1">
                  <c:v>Επιθεώρηση Υποδομών</c:v>
                </c:pt>
                <c:pt idx="2">
                  <c:v>Ναυτιλία</c:v>
                </c:pt>
                <c:pt idx="3">
                  <c:v>Περιβάλλον</c:v>
                </c:pt>
                <c:pt idx="4">
                  <c:v>Πολιτική Προστασία</c:v>
                </c:pt>
                <c:pt idx="5">
                  <c:v>Γεωργία</c:v>
                </c:pt>
              </c:strCache>
            </c:strRef>
          </c:cat>
          <c:val>
            <c:numRef>
              <c:f>Dashboard!$B$32:$B$37</c:f>
              <c:numCache>
                <c:formatCode>General</c:formatCode>
                <c:ptCount val="6"/>
                <c:pt idx="0">
                  <c:v>5.23</c:v>
                </c:pt>
                <c:pt idx="1">
                  <c:v>4.5599999999999996</c:v>
                </c:pt>
                <c:pt idx="2">
                  <c:v>4.29</c:v>
                </c:pt>
                <c:pt idx="3">
                  <c:v>4.26</c:v>
                </c:pt>
                <c:pt idx="4">
                  <c:v>3.99</c:v>
                </c:pt>
                <c:pt idx="5">
                  <c:v>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2-4863-9384-7A5FC3D6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5828815"/>
        <c:axId val="1172586367"/>
      </c:barChart>
      <c:catAx>
        <c:axId val="68582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72586367"/>
        <c:crosses val="autoZero"/>
        <c:auto val="1"/>
        <c:lblAlgn val="ctr"/>
        <c:lblOffset val="100"/>
        <c:noMultiLvlLbl val="0"/>
      </c:catAx>
      <c:valAx>
        <c:axId val="117258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85828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6</xdr:row>
      <xdr:rowOff>52387</xdr:rowOff>
    </xdr:from>
    <xdr:to>
      <xdr:col>12</xdr:col>
      <xdr:colOff>142875</xdr:colOff>
      <xdr:row>18</xdr:row>
      <xdr:rowOff>109537</xdr:rowOff>
    </xdr:to>
    <xdr:graphicFrame macro="">
      <xdr:nvGraphicFramePr>
        <xdr:cNvPr id="9" name="Γράφημα 8">
          <a:extLst>
            <a:ext uri="{FF2B5EF4-FFF2-40B4-BE49-F238E27FC236}">
              <a16:creationId xmlns:a16="http://schemas.microsoft.com/office/drawing/2014/main" id="{278C5514-F3EB-3BDA-FC54-3765007FE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19</xdr:row>
      <xdr:rowOff>357187</xdr:rowOff>
    </xdr:from>
    <xdr:to>
      <xdr:col>12</xdr:col>
      <xdr:colOff>161925</xdr:colOff>
      <xdr:row>24</xdr:row>
      <xdr:rowOff>52387</xdr:rowOff>
    </xdr:to>
    <xdr:graphicFrame macro="">
      <xdr:nvGraphicFramePr>
        <xdr:cNvPr id="10" name="Γράφημα 9">
          <a:extLst>
            <a:ext uri="{FF2B5EF4-FFF2-40B4-BE49-F238E27FC236}">
              <a16:creationId xmlns:a16="http://schemas.microsoft.com/office/drawing/2014/main" id="{801E420F-ECCB-45D9-C980-08701A7CE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114300</xdr:colOff>
      <xdr:row>24</xdr:row>
      <xdr:rowOff>233362</xdr:rowOff>
    </xdr:from>
    <xdr:to>
      <xdr:col>19</xdr:col>
      <xdr:colOff>419100</xdr:colOff>
      <xdr:row>32</xdr:row>
      <xdr:rowOff>490537</xdr:rowOff>
    </xdr:to>
    <xdr:graphicFrame macro="">
      <xdr:nvGraphicFramePr>
        <xdr:cNvPr id="12" name="Γράφημα 11">
          <a:extLst>
            <a:ext uri="{FF2B5EF4-FFF2-40B4-BE49-F238E27FC236}">
              <a16:creationId xmlns:a16="http://schemas.microsoft.com/office/drawing/2014/main" id="{D0D01B4C-89C4-9725-FE5B-EAA07F85D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590550</xdr:colOff>
      <xdr:row>24</xdr:row>
      <xdr:rowOff>509587</xdr:rowOff>
    </xdr:from>
    <xdr:to>
      <xdr:col>11</xdr:col>
      <xdr:colOff>285750</xdr:colOff>
      <xdr:row>33</xdr:row>
      <xdr:rowOff>4762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298AF909-B593-3A70-7712-121F8C940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ellenicdrones.gr/" TargetMode="External"/><Relationship Id="rId13" Type="http://schemas.openxmlformats.org/officeDocument/2006/relationships/hyperlink" Target="https://en.wikipedia.org/wiki/Natilus" TargetMode="External"/><Relationship Id="rId3" Type="http://schemas.openxmlformats.org/officeDocument/2006/relationships/hyperlink" Target="https://www.intracomdefense.com/" TargetMode="External"/><Relationship Id="rId7" Type="http://schemas.openxmlformats.org/officeDocument/2006/relationships/hyperlink" Target="https://ucandrone.com/" TargetMode="External"/><Relationship Id="rId12" Type="http://schemas.openxmlformats.org/officeDocument/2006/relationships/hyperlink" Target="https://mlsinnovation.com/" TargetMode="External"/><Relationship Id="rId17" Type="http://schemas.openxmlformats.org/officeDocument/2006/relationships/hyperlink" Target="https://www.geosense.gr/product-category/drones/" TargetMode="External"/><Relationship Id="rId2" Type="http://schemas.openxmlformats.org/officeDocument/2006/relationships/hyperlink" Target="https://sas-tech.gr/" TargetMode="External"/><Relationship Id="rId16" Type="http://schemas.openxmlformats.org/officeDocument/2006/relationships/hyperlink" Target="https://bluesearobotics.com/" TargetMode="External"/><Relationship Id="rId1" Type="http://schemas.openxmlformats.org/officeDocument/2006/relationships/hyperlink" Target="https://www.altus-lsa.com/" TargetMode="External"/><Relationship Id="rId6" Type="http://schemas.openxmlformats.org/officeDocument/2006/relationships/hyperlink" Target="https://www.haicorp.com/" TargetMode="External"/><Relationship Id="rId11" Type="http://schemas.openxmlformats.org/officeDocument/2006/relationships/hyperlink" Target="https://www.haicorp.com/" TargetMode="External"/><Relationship Id="rId5" Type="http://schemas.openxmlformats.org/officeDocument/2006/relationships/hyperlink" Target="https://www.efagroup.eu/" TargetMode="External"/><Relationship Id="rId15" Type="http://schemas.openxmlformats.org/officeDocument/2006/relationships/hyperlink" Target="https://skyfront.com/?gad_source=1&amp;gad_campaignid=17820776150&amp;gbraid=0AAAAADbTg-49njQ5IC0czs68h_IJCFf8L&amp;gclid=CjwKCAiAvaLLBhBFEiwAYCNTf3y-czSXJ6HQezDPbbIDbAycxcolaOVctlfpKENN2_G_3Vq78rOZdxoChq0QAvD_BwE" TargetMode="External"/><Relationship Id="rId10" Type="http://schemas.openxmlformats.org/officeDocument/2006/relationships/hyperlink" Target="https://www.linkedin.com/company/atherlabs" TargetMode="External"/><Relationship Id="rId4" Type="http://schemas.openxmlformats.org/officeDocument/2006/relationships/hyperlink" Target="https://www.gdaee.mil.gr/paroysiasi-etaireias-bsk-defense/" TargetMode="External"/><Relationship Id="rId9" Type="http://schemas.openxmlformats.org/officeDocument/2006/relationships/hyperlink" Target="https://ucandrone.com/" TargetMode="External"/><Relationship Id="rId14" Type="http://schemas.openxmlformats.org/officeDocument/2006/relationships/hyperlink" Target="https://business.esa.int/projects/agrifl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C32" sqref="C32"/>
    </sheetView>
  </sheetViews>
  <sheetFormatPr defaultRowHeight="15" x14ac:dyDescent="0.25"/>
  <cols>
    <col min="1" max="1" width="36.7109375" customWidth="1"/>
    <col min="2" max="4" width="14.7109375" customWidth="1"/>
    <col min="5" max="5" width="22.7109375" customWidth="1"/>
    <col min="6" max="8" width="14.7109375" customWidth="1"/>
    <col min="9" max="9" width="54.7109375" customWidth="1"/>
    <col min="10" max="10" width="37.7109375" customWidth="1"/>
    <col min="11" max="11" width="14.71093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109</v>
      </c>
      <c r="B2" t="s">
        <v>26</v>
      </c>
      <c r="C2">
        <v>2002</v>
      </c>
      <c r="D2" t="s">
        <v>34</v>
      </c>
      <c r="E2" t="s">
        <v>39</v>
      </c>
      <c r="F2">
        <v>8</v>
      </c>
      <c r="G2">
        <v>4.2</v>
      </c>
      <c r="H2">
        <v>4</v>
      </c>
      <c r="I2" t="s">
        <v>46</v>
      </c>
      <c r="J2" s="2" t="s">
        <v>63</v>
      </c>
    </row>
    <row r="3" spans="1:11" x14ac:dyDescent="0.25">
      <c r="A3" t="s">
        <v>11</v>
      </c>
      <c r="B3" t="s">
        <v>27</v>
      </c>
      <c r="C3">
        <v>2017</v>
      </c>
      <c r="D3" t="s">
        <v>34</v>
      </c>
      <c r="E3" t="s">
        <v>39</v>
      </c>
      <c r="F3">
        <v>7</v>
      </c>
      <c r="G3">
        <v>4</v>
      </c>
      <c r="H3">
        <v>3</v>
      </c>
      <c r="I3" t="s">
        <v>47</v>
      </c>
      <c r="J3" s="2" t="s">
        <v>114</v>
      </c>
    </row>
    <row r="4" spans="1:11" x14ac:dyDescent="0.25">
      <c r="A4" t="s">
        <v>12</v>
      </c>
      <c r="B4" t="s">
        <v>28</v>
      </c>
      <c r="C4">
        <v>1977</v>
      </c>
      <c r="D4" t="s">
        <v>35</v>
      </c>
      <c r="E4" t="s">
        <v>39</v>
      </c>
      <c r="F4">
        <v>9</v>
      </c>
      <c r="G4">
        <v>4.5</v>
      </c>
      <c r="H4">
        <v>5</v>
      </c>
      <c r="I4" t="s">
        <v>48</v>
      </c>
      <c r="J4" s="2" t="s">
        <v>107</v>
      </c>
    </row>
    <row r="5" spans="1:11" x14ac:dyDescent="0.25">
      <c r="A5" t="s">
        <v>13</v>
      </c>
      <c r="B5" t="s">
        <v>29</v>
      </c>
      <c r="C5">
        <v>2005</v>
      </c>
      <c r="D5" t="s">
        <v>35</v>
      </c>
      <c r="E5" t="s">
        <v>39</v>
      </c>
      <c r="F5">
        <v>8</v>
      </c>
      <c r="G5">
        <v>3.8</v>
      </c>
      <c r="H5">
        <v>3</v>
      </c>
      <c r="I5" t="s">
        <v>49</v>
      </c>
      <c r="J5" s="2" t="s">
        <v>115</v>
      </c>
    </row>
    <row r="6" spans="1:11" x14ac:dyDescent="0.25">
      <c r="A6" t="s">
        <v>14</v>
      </c>
      <c r="B6" t="s">
        <v>29</v>
      </c>
      <c r="C6">
        <v>1997</v>
      </c>
      <c r="D6" t="s">
        <v>35</v>
      </c>
      <c r="E6" t="s">
        <v>39</v>
      </c>
      <c r="F6">
        <v>9</v>
      </c>
      <c r="G6">
        <v>3.6</v>
      </c>
      <c r="H6">
        <v>4</v>
      </c>
      <c r="I6" t="s">
        <v>50</v>
      </c>
      <c r="J6" s="2" t="s">
        <v>64</v>
      </c>
    </row>
    <row r="7" spans="1:11" x14ac:dyDescent="0.25">
      <c r="A7" t="s">
        <v>15</v>
      </c>
      <c r="B7" t="s">
        <v>30</v>
      </c>
      <c r="C7">
        <v>1975</v>
      </c>
      <c r="D7" t="s">
        <v>34</v>
      </c>
      <c r="E7" t="s">
        <v>39</v>
      </c>
      <c r="F7">
        <v>9</v>
      </c>
      <c r="G7">
        <v>3.9</v>
      </c>
      <c r="H7">
        <v>4</v>
      </c>
      <c r="I7" t="s">
        <v>51</v>
      </c>
      <c r="J7" s="2" t="s">
        <v>65</v>
      </c>
    </row>
    <row r="8" spans="1:11" x14ac:dyDescent="0.25">
      <c r="A8" t="s">
        <v>16</v>
      </c>
      <c r="B8" t="s">
        <v>29</v>
      </c>
      <c r="C8">
        <v>2013</v>
      </c>
      <c r="D8" t="s">
        <v>34</v>
      </c>
      <c r="E8" t="s">
        <v>40</v>
      </c>
      <c r="F8">
        <v>6</v>
      </c>
      <c r="G8">
        <v>3.4</v>
      </c>
      <c r="H8">
        <v>3</v>
      </c>
      <c r="I8" t="s">
        <v>52</v>
      </c>
      <c r="J8" s="2" t="s">
        <v>66</v>
      </c>
    </row>
    <row r="9" spans="1:11" x14ac:dyDescent="0.25">
      <c r="A9" t="s">
        <v>17</v>
      </c>
      <c r="B9" t="s">
        <v>29</v>
      </c>
      <c r="C9">
        <v>2016</v>
      </c>
      <c r="D9" t="s">
        <v>34</v>
      </c>
      <c r="E9" t="s">
        <v>41</v>
      </c>
      <c r="F9">
        <v>5</v>
      </c>
      <c r="G9">
        <v>3.1</v>
      </c>
      <c r="H9">
        <v>3</v>
      </c>
      <c r="I9" t="s">
        <v>53</v>
      </c>
      <c r="J9" s="2" t="s">
        <v>67</v>
      </c>
    </row>
    <row r="10" spans="1:11" x14ac:dyDescent="0.25">
      <c r="A10" t="s">
        <v>18</v>
      </c>
      <c r="B10" t="s">
        <v>31</v>
      </c>
      <c r="C10">
        <v>2018</v>
      </c>
      <c r="D10" t="s">
        <v>34</v>
      </c>
      <c r="E10" t="s">
        <v>42</v>
      </c>
      <c r="F10">
        <v>5</v>
      </c>
      <c r="G10">
        <v>3</v>
      </c>
      <c r="H10">
        <v>2</v>
      </c>
      <c r="I10" t="s">
        <v>54</v>
      </c>
      <c r="J10" s="2" t="s">
        <v>108</v>
      </c>
    </row>
    <row r="11" spans="1:11" x14ac:dyDescent="0.25">
      <c r="A11" t="s">
        <v>19</v>
      </c>
      <c r="B11" t="s">
        <v>26</v>
      </c>
      <c r="C11">
        <v>2019</v>
      </c>
      <c r="D11" t="s">
        <v>34</v>
      </c>
      <c r="E11" t="s">
        <v>43</v>
      </c>
      <c r="F11">
        <v>6</v>
      </c>
      <c r="G11">
        <v>3.7</v>
      </c>
      <c r="H11">
        <v>3</v>
      </c>
      <c r="I11" t="s">
        <v>55</v>
      </c>
      <c r="J11" s="2" t="s">
        <v>110</v>
      </c>
    </row>
    <row r="12" spans="1:11" x14ac:dyDescent="0.25">
      <c r="A12" t="s">
        <v>20</v>
      </c>
      <c r="B12" t="s">
        <v>30</v>
      </c>
      <c r="C12">
        <v>2022</v>
      </c>
      <c r="D12" t="s">
        <v>34</v>
      </c>
      <c r="E12" t="s">
        <v>39</v>
      </c>
      <c r="F12">
        <v>7</v>
      </c>
      <c r="G12">
        <v>3.5</v>
      </c>
      <c r="H12">
        <v>4</v>
      </c>
      <c r="I12" t="s">
        <v>56</v>
      </c>
      <c r="J12" s="2" t="s">
        <v>65</v>
      </c>
    </row>
    <row r="13" spans="1:11" x14ac:dyDescent="0.25">
      <c r="A13" t="s">
        <v>21</v>
      </c>
      <c r="B13" t="s">
        <v>26</v>
      </c>
      <c r="C13">
        <v>1995</v>
      </c>
      <c r="D13" t="s">
        <v>36</v>
      </c>
      <c r="E13" t="s">
        <v>39</v>
      </c>
      <c r="F13">
        <v>6</v>
      </c>
      <c r="G13">
        <v>3.2</v>
      </c>
      <c r="H13">
        <v>2</v>
      </c>
      <c r="I13" t="s">
        <v>57</v>
      </c>
      <c r="J13" s="2" t="s">
        <v>68</v>
      </c>
    </row>
    <row r="14" spans="1:11" x14ac:dyDescent="0.25">
      <c r="A14" t="s">
        <v>22</v>
      </c>
      <c r="B14" t="s">
        <v>32</v>
      </c>
      <c r="C14">
        <v>2021</v>
      </c>
      <c r="D14" t="s">
        <v>37</v>
      </c>
      <c r="E14" t="s">
        <v>44</v>
      </c>
      <c r="F14">
        <v>6</v>
      </c>
      <c r="G14">
        <v>3.6</v>
      </c>
      <c r="H14">
        <v>3</v>
      </c>
      <c r="I14" t="s">
        <v>58</v>
      </c>
      <c r="J14" s="2" t="s">
        <v>111</v>
      </c>
    </row>
    <row r="15" spans="1:11" x14ac:dyDescent="0.25">
      <c r="A15" t="s">
        <v>23</v>
      </c>
      <c r="B15" t="s">
        <v>33</v>
      </c>
      <c r="C15">
        <v>2019</v>
      </c>
      <c r="D15" t="s">
        <v>34</v>
      </c>
      <c r="E15" t="s">
        <v>42</v>
      </c>
      <c r="F15">
        <v>6</v>
      </c>
      <c r="G15">
        <v>3.4</v>
      </c>
      <c r="H15">
        <v>3</v>
      </c>
      <c r="I15" t="s">
        <v>59</v>
      </c>
      <c r="J15" s="2" t="s">
        <v>112</v>
      </c>
    </row>
    <row r="16" spans="1:11" x14ac:dyDescent="0.25">
      <c r="A16" t="s">
        <v>24</v>
      </c>
      <c r="B16" t="s">
        <v>29</v>
      </c>
      <c r="C16">
        <v>2014</v>
      </c>
      <c r="D16" t="s">
        <v>34</v>
      </c>
      <c r="E16" t="s">
        <v>43</v>
      </c>
      <c r="F16">
        <v>7</v>
      </c>
      <c r="G16">
        <v>3.8</v>
      </c>
      <c r="H16">
        <v>3</v>
      </c>
      <c r="I16" t="s">
        <v>60</v>
      </c>
      <c r="J16" s="2" t="s">
        <v>116</v>
      </c>
    </row>
    <row r="17" spans="1:10" x14ac:dyDescent="0.25">
      <c r="A17" t="s">
        <v>25</v>
      </c>
      <c r="B17" t="s">
        <v>32</v>
      </c>
      <c r="C17">
        <v>2018</v>
      </c>
      <c r="D17" t="s">
        <v>37</v>
      </c>
      <c r="E17" t="s">
        <v>40</v>
      </c>
      <c r="F17">
        <v>6</v>
      </c>
      <c r="G17">
        <v>3.7</v>
      </c>
      <c r="H17">
        <v>3</v>
      </c>
      <c r="I17" t="s">
        <v>61</v>
      </c>
      <c r="J17" s="2" t="s">
        <v>117</v>
      </c>
    </row>
    <row r="18" spans="1:10" x14ac:dyDescent="0.25">
      <c r="A18" t="s">
        <v>24</v>
      </c>
      <c r="B18" t="s">
        <v>32</v>
      </c>
      <c r="C18">
        <v>2020</v>
      </c>
      <c r="D18" t="s">
        <v>34</v>
      </c>
      <c r="E18" t="s">
        <v>41</v>
      </c>
      <c r="F18">
        <v>6</v>
      </c>
      <c r="G18">
        <v>3.5</v>
      </c>
      <c r="H18">
        <v>3</v>
      </c>
      <c r="I18" t="s">
        <v>62</v>
      </c>
      <c r="J18" s="2" t="s">
        <v>113</v>
      </c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  <hyperlink ref="J5" r:id="rId4" xr:uid="{00000000-0004-0000-0000-000003000000}"/>
    <hyperlink ref="J6" r:id="rId5" xr:uid="{00000000-0004-0000-0000-000004000000}"/>
    <hyperlink ref="J7" r:id="rId6" xr:uid="{00000000-0004-0000-0000-000005000000}"/>
    <hyperlink ref="J8" r:id="rId7" xr:uid="{00000000-0004-0000-0000-000006000000}"/>
    <hyperlink ref="J9" r:id="rId8" xr:uid="{00000000-0004-0000-0000-000007000000}"/>
    <hyperlink ref="J10" r:id="rId9" xr:uid="{00000000-0004-0000-0000-000008000000}"/>
    <hyperlink ref="J11" r:id="rId10" xr:uid="{00000000-0004-0000-0000-000009000000}"/>
    <hyperlink ref="J12" r:id="rId11" xr:uid="{00000000-0004-0000-0000-00000A000000}"/>
    <hyperlink ref="J13" r:id="rId12" xr:uid="{00000000-0004-0000-0000-00000B000000}"/>
    <hyperlink ref="J14" r:id="rId13" xr:uid="{00000000-0004-0000-0000-00000D000000}"/>
    <hyperlink ref="J15" r:id="rId14" xr:uid="{00000000-0004-0000-0000-00000E000000}"/>
    <hyperlink ref="J16" r:id="rId15" xr:uid="{00000000-0004-0000-0000-00000F000000}"/>
    <hyperlink ref="J17" r:id="rId16" xr:uid="{00000000-0004-0000-0000-000010000000}"/>
    <hyperlink ref="J18" r:id="rId17" xr:uid="{C370874A-DA6E-4525-9453-7F2FEBC5381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Data_Calculations!$A$2:$A$6</xm:f>
          </x14:formula1>
          <xm:sqref>D2:D138</xm:sqref>
        </x14:dataValidation>
        <x14:dataValidation type="list" allowBlank="1" showInputMessage="1" showErrorMessage="1" xr:uid="{00000000-0002-0000-0000-000001000000}">
          <x14:formula1>
            <xm:f>Data_Calculations!$B$2:$B$8</xm:f>
          </x14:formula1>
          <xm:sqref>E2:E138</xm:sqref>
        </x14:dataValidation>
        <x14:dataValidation type="list" allowBlank="1" showInputMessage="1" showErrorMessage="1" xr:uid="{00000000-0002-0000-0000-000002000000}">
          <x14:formula1>
            <xm:f>Data_Calculations!$C$2:$C$6</xm:f>
          </x14:formula1>
          <xm:sqref>H2:H138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tabSelected="1" workbookViewId="0"/>
  </sheetViews>
  <sheetFormatPr defaultRowHeight="15" x14ac:dyDescent="0.25"/>
  <cols>
    <col min="2" max="2" width="12.85546875" customWidth="1"/>
    <col min="3" max="3" width="21.5703125" customWidth="1"/>
  </cols>
  <sheetData>
    <row r="1" spans="1:8" x14ac:dyDescent="0.25">
      <c r="A1" s="1" t="s">
        <v>69</v>
      </c>
      <c r="B1" s="1" t="s">
        <v>70</v>
      </c>
      <c r="C1" s="1" t="s">
        <v>71</v>
      </c>
      <c r="F1" t="s">
        <v>77</v>
      </c>
      <c r="G1" t="s">
        <v>78</v>
      </c>
      <c r="H1" t="s">
        <v>79</v>
      </c>
    </row>
    <row r="2" spans="1:8" x14ac:dyDescent="0.25">
      <c r="A2" t="s">
        <v>34</v>
      </c>
      <c r="B2" t="s">
        <v>39</v>
      </c>
      <c r="C2" t="s">
        <v>72</v>
      </c>
      <c r="F2">
        <v>0.35</v>
      </c>
      <c r="G2">
        <v>0.4</v>
      </c>
      <c r="H2">
        <v>0.25</v>
      </c>
    </row>
    <row r="3" spans="1:8" x14ac:dyDescent="0.25">
      <c r="A3" t="s">
        <v>36</v>
      </c>
      <c r="B3" t="s">
        <v>41</v>
      </c>
      <c r="C3" t="s">
        <v>73</v>
      </c>
    </row>
    <row r="4" spans="1:8" x14ac:dyDescent="0.25">
      <c r="A4" t="s">
        <v>37</v>
      </c>
      <c r="B4" t="s">
        <v>42</v>
      </c>
      <c r="C4" t="s">
        <v>74</v>
      </c>
    </row>
    <row r="5" spans="1:8" x14ac:dyDescent="0.25">
      <c r="A5" t="s">
        <v>35</v>
      </c>
      <c r="B5" t="s">
        <v>40</v>
      </c>
      <c r="C5" t="s">
        <v>75</v>
      </c>
    </row>
    <row r="6" spans="1:8" x14ac:dyDescent="0.25">
      <c r="A6" t="s">
        <v>38</v>
      </c>
      <c r="B6" t="s">
        <v>44</v>
      </c>
      <c r="C6" t="s">
        <v>76</v>
      </c>
    </row>
    <row r="7" spans="1:8" x14ac:dyDescent="0.25">
      <c r="B7" t="s">
        <v>45</v>
      </c>
    </row>
    <row r="8" spans="1:8" x14ac:dyDescent="0.25">
      <c r="B8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B21" sqref="B21"/>
    </sheetView>
  </sheetViews>
  <sheetFormatPr defaultRowHeight="15" x14ac:dyDescent="0.25"/>
  <cols>
    <col min="1" max="4" width="28.7109375" customWidth="1"/>
    <col min="5" max="5" width="8.7109375" customWidth="1"/>
    <col min="6" max="7" width="14.7109375" style="3" customWidth="1"/>
    <col min="8" max="8" width="10.7109375" style="3" customWidth="1"/>
    <col min="9" max="9" width="18.7109375" customWidth="1"/>
  </cols>
  <sheetData>
    <row r="1" spans="1:9" x14ac:dyDescent="0.25">
      <c r="A1" s="1" t="s">
        <v>80</v>
      </c>
      <c r="B1" s="1" t="s">
        <v>81</v>
      </c>
      <c r="C1" s="1" t="s">
        <v>3</v>
      </c>
      <c r="D1" s="1" t="s">
        <v>82</v>
      </c>
      <c r="E1" s="1" t="s">
        <v>5</v>
      </c>
      <c r="F1" s="1" t="s">
        <v>83</v>
      </c>
      <c r="G1" s="1" t="s">
        <v>84</v>
      </c>
      <c r="H1" s="1" t="s">
        <v>85</v>
      </c>
      <c r="I1" s="1" t="s">
        <v>86</v>
      </c>
    </row>
    <row r="2" spans="1:9" x14ac:dyDescent="0.25">
      <c r="A2" t="str">
        <f>IFERROR(Database!A2,"")</f>
        <v>ALTUS LAMD SEA AIR</v>
      </c>
      <c r="B2" t="str">
        <f>IFERROR(Database!B2,"")</f>
        <v>Θεσσαλονίκη</v>
      </c>
      <c r="C2" t="str">
        <f>IFERROR(Database!D2,"")</f>
        <v>UAV</v>
      </c>
      <c r="D2" t="str">
        <f>IFERROR(Database!E2,"")</f>
        <v>Άμυνα</v>
      </c>
      <c r="E2">
        <f>IFERROR(Database!F2,"")</f>
        <v>8</v>
      </c>
      <c r="F2" s="3">
        <f>IFERROR(Database!G2,"")</f>
        <v>4.2</v>
      </c>
      <c r="G2" s="3">
        <f>IFERROR(Database!H2,"")</f>
        <v>4</v>
      </c>
      <c r="H2" s="3">
        <v>0</v>
      </c>
      <c r="I2" t="str">
        <f t="shared" ref="I2:I18" si="0">IFERROR(IF($H2="","",IF($H2&gt;7,"Υψηλή",IF($H2&gt;=4,"Μεσαία","Αναπτυσσόμενη"))),"")</f>
        <v>Αναπτυσσόμενη</v>
      </c>
    </row>
    <row r="3" spans="1:9" x14ac:dyDescent="0.25">
      <c r="A3" t="str">
        <f>IFERROR(Database!A3,"")</f>
        <v>Spirit Aeronautical Systems (SAS)</v>
      </c>
      <c r="B3" t="str">
        <f>IFERROR(Database!B3,"")</f>
        <v>Καβάλα</v>
      </c>
      <c r="C3" t="str">
        <f>IFERROR(Database!D3,"")</f>
        <v>UAV</v>
      </c>
      <c r="D3" t="str">
        <f>IFERROR(Database!E3,"")</f>
        <v>Άμυνα</v>
      </c>
      <c r="E3">
        <f>IFERROR(Database!F3,"")</f>
        <v>7</v>
      </c>
      <c r="F3" s="3">
        <f>IFERROR(Database!G3,"")</f>
        <v>4</v>
      </c>
      <c r="G3" s="3">
        <f>IFERROR(Database!H3,"")</f>
        <v>3</v>
      </c>
      <c r="H3" s="3">
        <v>0</v>
      </c>
      <c r="I3" t="str">
        <f t="shared" si="0"/>
        <v>Αναπτυσσόμενη</v>
      </c>
    </row>
    <row r="4" spans="1:9" x14ac:dyDescent="0.25">
      <c r="A4" t="str">
        <f>IFERROR(Database!A4,"")</f>
        <v>Intracom Defense (IDE)</v>
      </c>
      <c r="B4" t="str">
        <f>IFERROR(Database!B4,"")</f>
        <v>Παιανία</v>
      </c>
      <c r="C4" t="str">
        <f>IFERROR(Database!D4,"")</f>
        <v>UAV, UGV</v>
      </c>
      <c r="D4" t="str">
        <f>IFERROR(Database!E4,"")</f>
        <v>Άμυνα</v>
      </c>
      <c r="E4">
        <f>IFERROR(Database!F4,"")</f>
        <v>9</v>
      </c>
      <c r="F4" s="3">
        <f>IFERROR(Database!G4,"")</f>
        <v>4.5</v>
      </c>
      <c r="G4" s="3">
        <f>IFERROR(Database!H4,"")</f>
        <v>5</v>
      </c>
      <c r="H4" s="3">
        <v>0</v>
      </c>
      <c r="I4" t="str">
        <f t="shared" si="0"/>
        <v>Αναπτυσσόμενη</v>
      </c>
    </row>
    <row r="5" spans="1:9" x14ac:dyDescent="0.25">
      <c r="A5" t="str">
        <f>IFERROR(Database!A5,"")</f>
        <v>BSK Defense</v>
      </c>
      <c r="B5" t="str">
        <f>IFERROR(Database!B5,"")</f>
        <v>Αθήνα</v>
      </c>
      <c r="C5" t="str">
        <f>IFERROR(Database!D5,"")</f>
        <v>UAV, UGV</v>
      </c>
      <c r="D5" t="str">
        <f>IFERROR(Database!E5,"")</f>
        <v>Άμυνα</v>
      </c>
      <c r="E5">
        <f>IFERROR(Database!F5,"")</f>
        <v>8</v>
      </c>
      <c r="F5" s="3">
        <f>IFERROR(Database!G5,"")</f>
        <v>3.8</v>
      </c>
      <c r="G5" s="3">
        <f>IFERROR(Database!H5,"")</f>
        <v>3</v>
      </c>
      <c r="H5" s="3">
        <v>0</v>
      </c>
      <c r="I5" t="str">
        <f t="shared" si="0"/>
        <v>Αναπτυσσόμενη</v>
      </c>
    </row>
    <row r="6" spans="1:9" x14ac:dyDescent="0.25">
      <c r="A6" t="str">
        <f>IFERROR(Database!A6,"")</f>
        <v>EFA Group</v>
      </c>
      <c r="B6" t="str">
        <f>IFERROR(Database!B6,"")</f>
        <v>Αθήνα</v>
      </c>
      <c r="C6" t="str">
        <f>IFERROR(Database!D6,"")</f>
        <v>UAV, UGV</v>
      </c>
      <c r="D6" t="str">
        <f>IFERROR(Database!E6,"")</f>
        <v>Άμυνα</v>
      </c>
      <c r="E6">
        <f>IFERROR(Database!F6,"")</f>
        <v>9</v>
      </c>
      <c r="F6" s="3">
        <f>IFERROR(Database!G6,"")</f>
        <v>3.6</v>
      </c>
      <c r="G6" s="3">
        <f>IFERROR(Database!H6,"")</f>
        <v>4</v>
      </c>
      <c r="H6" s="3">
        <v>0</v>
      </c>
      <c r="I6" t="str">
        <f t="shared" si="0"/>
        <v>Αναπτυσσόμενη</v>
      </c>
    </row>
    <row r="7" spans="1:9" x14ac:dyDescent="0.25">
      <c r="A7" t="str">
        <f>IFERROR(Database!A7,"")</f>
        <v>EAB (HAI)</v>
      </c>
      <c r="B7" t="str">
        <f>IFERROR(Database!B7,"")</f>
        <v>Τανάγρα</v>
      </c>
      <c r="C7" t="str">
        <f>IFERROR(Database!D7,"")</f>
        <v>UAV</v>
      </c>
      <c r="D7" t="str">
        <f>IFERROR(Database!E7,"")</f>
        <v>Άμυνα</v>
      </c>
      <c r="E7">
        <f>IFERROR(Database!F7,"")</f>
        <v>9</v>
      </c>
      <c r="F7" s="3">
        <f>IFERROR(Database!G7,"")</f>
        <v>3.9</v>
      </c>
      <c r="G7" s="3">
        <f>IFERROR(Database!H7,"")</f>
        <v>4</v>
      </c>
      <c r="H7" s="3">
        <v>0</v>
      </c>
      <c r="I7" t="str">
        <f t="shared" si="0"/>
        <v>Αναπτυσσόμενη</v>
      </c>
    </row>
    <row r="8" spans="1:9" x14ac:dyDescent="0.25">
      <c r="A8" t="str">
        <f>IFERROR(Database!A8,"")</f>
        <v>UCANDRONE</v>
      </c>
      <c r="B8" t="str">
        <f>IFERROR(Database!B8,"")</f>
        <v>Αθήνα</v>
      </c>
      <c r="C8" t="str">
        <f>IFERROR(Database!D8,"")</f>
        <v>UAV</v>
      </c>
      <c r="D8" t="str">
        <f>IFERROR(Database!E8,"")</f>
        <v>Περιβάλλον</v>
      </c>
      <c r="E8">
        <f>IFERROR(Database!F8,"")</f>
        <v>6</v>
      </c>
      <c r="F8" s="3">
        <f>IFERROR(Database!G8,"")</f>
        <v>3.4</v>
      </c>
      <c r="G8" s="3">
        <f>IFERROR(Database!H8,"")</f>
        <v>3</v>
      </c>
      <c r="H8" s="3">
        <v>0</v>
      </c>
      <c r="I8" t="str">
        <f t="shared" si="0"/>
        <v>Αναπτυσσόμενη</v>
      </c>
    </row>
    <row r="9" spans="1:9" x14ac:dyDescent="0.25">
      <c r="A9" t="str">
        <f>IFERROR(Database!A9,"")</f>
        <v>Hellenic Drones</v>
      </c>
      <c r="B9" t="str">
        <f>IFERROR(Database!B9,"")</f>
        <v>Αθήνα</v>
      </c>
      <c r="C9" t="str">
        <f>IFERROR(Database!D9,"")</f>
        <v>UAV</v>
      </c>
      <c r="D9" t="str">
        <f>IFERROR(Database!E9,"")</f>
        <v>Πολιτική Προστασία</v>
      </c>
      <c r="E9">
        <f>IFERROR(Database!F9,"")</f>
        <v>5</v>
      </c>
      <c r="F9" s="3">
        <f>IFERROR(Database!G9,"")</f>
        <v>3.1</v>
      </c>
      <c r="G9" s="3">
        <f>IFERROR(Database!H9,"")</f>
        <v>3</v>
      </c>
      <c r="H9" s="3">
        <v>0</v>
      </c>
      <c r="I9" t="str">
        <f t="shared" si="0"/>
        <v>Αναπτυσσόμενη</v>
      </c>
    </row>
    <row r="10" spans="1:9" x14ac:dyDescent="0.25">
      <c r="A10" t="str">
        <f>IFERROR(Database!A10,"")</f>
        <v>Drone4U</v>
      </c>
      <c r="B10" t="str">
        <f>IFERROR(Database!B10,"")</f>
        <v>Λάρισα</v>
      </c>
      <c r="C10" t="str">
        <f>IFERROR(Database!D10,"")</f>
        <v>UAV</v>
      </c>
      <c r="D10" t="str">
        <f>IFERROR(Database!E10,"")</f>
        <v>Γεωργία</v>
      </c>
      <c r="E10">
        <f>IFERROR(Database!F10,"")</f>
        <v>5</v>
      </c>
      <c r="F10" s="3">
        <f>IFERROR(Database!G10,"")</f>
        <v>3</v>
      </c>
      <c r="G10" s="3">
        <f>IFERROR(Database!H10,"")</f>
        <v>2</v>
      </c>
      <c r="H10" s="3">
        <v>0</v>
      </c>
      <c r="I10" t="str">
        <f t="shared" si="0"/>
        <v>Αναπτυσσόμενη</v>
      </c>
    </row>
    <row r="11" spans="1:9" x14ac:dyDescent="0.25">
      <c r="A11" t="str">
        <f>IFERROR(Database!A11,"")</f>
        <v>Aether Labs</v>
      </c>
      <c r="B11" t="str">
        <f>IFERROR(Database!B11,"")</f>
        <v>Θεσσαλονίκη</v>
      </c>
      <c r="C11" t="str">
        <f>IFERROR(Database!D11,"")</f>
        <v>UAV</v>
      </c>
      <c r="D11" t="str">
        <f>IFERROR(Database!E11,"")</f>
        <v>Επιθεώρηση Υποδομών</v>
      </c>
      <c r="E11">
        <f>IFERROR(Database!F11,"")</f>
        <v>6</v>
      </c>
      <c r="F11" s="3">
        <f>IFERROR(Database!G11,"")</f>
        <v>3.7</v>
      </c>
      <c r="G11" s="3">
        <f>IFERROR(Database!H11,"")</f>
        <v>3</v>
      </c>
      <c r="H11" s="3">
        <v>0</v>
      </c>
      <c r="I11" t="str">
        <f t="shared" si="0"/>
        <v>Αναπτυσσόμενη</v>
      </c>
    </row>
    <row r="12" spans="1:9" x14ac:dyDescent="0.25">
      <c r="A12" t="str">
        <f>IFERROR(Database!A12,"")</f>
        <v>Archytas UAS Project (HAF)</v>
      </c>
      <c r="B12" t="str">
        <f>IFERROR(Database!B12,"")</f>
        <v>Τανάγρα</v>
      </c>
      <c r="C12" t="str">
        <f>IFERROR(Database!D12,"")</f>
        <v>UAV</v>
      </c>
      <c r="D12" t="str">
        <f>IFERROR(Database!E12,"")</f>
        <v>Άμυνα</v>
      </c>
      <c r="E12">
        <f>IFERROR(Database!F12,"")</f>
        <v>7</v>
      </c>
      <c r="F12" s="3">
        <f>IFERROR(Database!G12,"")</f>
        <v>3.5</v>
      </c>
      <c r="G12" s="3">
        <f>IFERROR(Database!H12,"")</f>
        <v>4</v>
      </c>
      <c r="H12" s="3">
        <v>0</v>
      </c>
      <c r="I12" t="str">
        <f t="shared" si="0"/>
        <v>Αναπτυσσόμενη</v>
      </c>
    </row>
    <row r="13" spans="1:9" x14ac:dyDescent="0.25">
      <c r="A13" t="str">
        <f>IFERROR(Database!A13,"")</f>
        <v>MLS Innovation</v>
      </c>
      <c r="B13" t="str">
        <f>IFERROR(Database!B13,"")</f>
        <v>Θεσσαλονίκη</v>
      </c>
      <c r="C13" t="str">
        <f>IFERROR(Database!D13,"")</f>
        <v>UGV</v>
      </c>
      <c r="D13" t="str">
        <f>IFERROR(Database!E13,"")</f>
        <v>Άμυνα</v>
      </c>
      <c r="E13">
        <f>IFERROR(Database!F13,"")</f>
        <v>6</v>
      </c>
      <c r="F13" s="3">
        <f>IFERROR(Database!G13,"")</f>
        <v>3.2</v>
      </c>
      <c r="G13" s="3">
        <f>IFERROR(Database!H13,"")</f>
        <v>2</v>
      </c>
      <c r="H13" s="3">
        <v>0</v>
      </c>
      <c r="I13" t="str">
        <f t="shared" si="0"/>
        <v>Αναπτυσσόμενη</v>
      </c>
    </row>
    <row r="14" spans="1:9" x14ac:dyDescent="0.25">
      <c r="A14" t="str">
        <f>IFERROR(Database!A14,"")</f>
        <v>Nautilus Unmanned</v>
      </c>
      <c r="B14" t="str">
        <f>IFERROR(Database!B14,"")</f>
        <v>Πάτρα</v>
      </c>
      <c r="C14" t="str">
        <f>IFERROR(Database!D14,"")</f>
        <v>USV</v>
      </c>
      <c r="D14" t="str">
        <f>IFERROR(Database!E14,"")</f>
        <v>Ναυτιλία</v>
      </c>
      <c r="E14">
        <f>IFERROR(Database!F14,"")</f>
        <v>6</v>
      </c>
      <c r="F14" s="3">
        <f>IFERROR(Database!G14,"")</f>
        <v>3.6</v>
      </c>
      <c r="G14" s="3">
        <f>IFERROR(Database!H14,"")</f>
        <v>3</v>
      </c>
      <c r="H14" s="3">
        <v>0</v>
      </c>
      <c r="I14" t="str">
        <f t="shared" si="0"/>
        <v>Αναπτυσσόμενη</v>
      </c>
    </row>
    <row r="15" spans="1:9" x14ac:dyDescent="0.25">
      <c r="A15" t="str">
        <f>IFERROR(Database!A15,"")</f>
        <v>AgriFly</v>
      </c>
      <c r="B15" t="str">
        <f>IFERROR(Database!B15,"")</f>
        <v>Ηράκλειο</v>
      </c>
      <c r="C15" t="str">
        <f>IFERROR(Database!D15,"")</f>
        <v>UAV</v>
      </c>
      <c r="D15" t="str">
        <f>IFERROR(Database!E15,"")</f>
        <v>Γεωργία</v>
      </c>
      <c r="E15">
        <f>IFERROR(Database!F15,"")</f>
        <v>6</v>
      </c>
      <c r="F15" s="3">
        <f>IFERROR(Database!G15,"")</f>
        <v>3.4</v>
      </c>
      <c r="G15" s="3">
        <f>IFERROR(Database!H15,"")</f>
        <v>3</v>
      </c>
      <c r="H15" s="3">
        <v>0</v>
      </c>
      <c r="I15" t="str">
        <f t="shared" si="0"/>
        <v>Αναπτυσσόμενη</v>
      </c>
    </row>
    <row r="16" spans="1:9" x14ac:dyDescent="0.25">
      <c r="A16" t="str">
        <f>IFERROR(Database!A16,"")</f>
        <v>GeoSurvey Drones</v>
      </c>
      <c r="B16" t="str">
        <f>IFERROR(Database!B16,"")</f>
        <v>Αθήνα</v>
      </c>
      <c r="C16" t="str">
        <f>IFERROR(Database!D16,"")</f>
        <v>UAV</v>
      </c>
      <c r="D16" t="str">
        <f>IFERROR(Database!E16,"")</f>
        <v>Επιθεώρηση Υποδομών</v>
      </c>
      <c r="E16">
        <f>IFERROR(Database!F16,"")</f>
        <v>7</v>
      </c>
      <c r="F16" s="3">
        <f>IFERROR(Database!G16,"")</f>
        <v>3.8</v>
      </c>
      <c r="G16" s="3">
        <f>IFERROR(Database!H16,"")</f>
        <v>3</v>
      </c>
      <c r="H16" s="3">
        <v>0</v>
      </c>
      <c r="I16" t="str">
        <f t="shared" si="0"/>
        <v>Αναπτυσσόμενη</v>
      </c>
    </row>
    <row r="17" spans="1:9" x14ac:dyDescent="0.25">
      <c r="A17" t="str">
        <f>IFERROR(Database!A17,"")</f>
        <v>BlueSea Robotics</v>
      </c>
      <c r="B17" t="str">
        <f>IFERROR(Database!B17,"")</f>
        <v>Πάτρα</v>
      </c>
      <c r="C17" t="str">
        <f>IFERROR(Database!D17,"")</f>
        <v>USV</v>
      </c>
      <c r="D17" t="str">
        <f>IFERROR(Database!E17,"")</f>
        <v>Περιβάλλον</v>
      </c>
      <c r="E17">
        <f>IFERROR(Database!F17,"")</f>
        <v>6</v>
      </c>
      <c r="F17" s="3">
        <f>IFERROR(Database!G17,"")</f>
        <v>3.7</v>
      </c>
      <c r="G17" s="3">
        <f>IFERROR(Database!H17,"")</f>
        <v>3</v>
      </c>
      <c r="H17" s="3">
        <v>0</v>
      </c>
      <c r="I17" t="str">
        <f t="shared" si="0"/>
        <v>Αναπτυσσόμενη</v>
      </c>
    </row>
    <row r="18" spans="1:9" x14ac:dyDescent="0.25">
      <c r="A18" t="str">
        <f>IFERROR(Database!J18,"")</f>
        <v>https://www.geosense.gr/product-category/drones/</v>
      </c>
      <c r="B18" t="str">
        <f>IFERROR(Database!B18,"")</f>
        <v>Πάτρα</v>
      </c>
      <c r="C18" t="str">
        <f>IFERROR(Database!D18,"")</f>
        <v>UAV</v>
      </c>
      <c r="D18" t="str">
        <f>IFERROR(Database!E18,"")</f>
        <v>Πολιτική Προστασία</v>
      </c>
      <c r="E18">
        <f>IFERROR(Database!F18,"")</f>
        <v>6</v>
      </c>
      <c r="F18" s="3">
        <f>IFERROR(Database!G18,"")</f>
        <v>3.5</v>
      </c>
      <c r="G18" s="3">
        <f>IFERROR(Database!H18,"")</f>
        <v>3</v>
      </c>
      <c r="H18" s="3">
        <v>0</v>
      </c>
      <c r="I18" t="str">
        <f t="shared" si="0"/>
        <v>Αναπτυσσόμενη</v>
      </c>
    </row>
  </sheetData>
  <conditionalFormatting sqref="H2:H1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5"/>
  <sheetViews>
    <sheetView topLeftCell="A7" workbookViewId="0">
      <selection activeCell="A10" sqref="A10"/>
    </sheetView>
  </sheetViews>
  <sheetFormatPr defaultRowHeight="15" x14ac:dyDescent="0.25"/>
  <sheetData>
    <row r="1" spans="1:2" x14ac:dyDescent="0.25">
      <c r="A1" s="4" t="s">
        <v>82</v>
      </c>
      <c r="B1" s="4" t="s">
        <v>87</v>
      </c>
    </row>
    <row r="2" spans="1:2" x14ac:dyDescent="0.25">
      <c r="A2" s="5" t="s">
        <v>39</v>
      </c>
      <c r="B2">
        <f>IFERROR(AVERAGEIF(Evaluation!$D:$D, A2, Evaluation!$H:$H),"")</f>
        <v>0</v>
      </c>
    </row>
    <row r="3" spans="1:2" x14ac:dyDescent="0.25">
      <c r="A3" s="5" t="s">
        <v>41</v>
      </c>
      <c r="B3">
        <f>IFERROR(AVERAGEIF(Evaluation!$D:$D, A3, Evaluation!$H:$H),"")</f>
        <v>0</v>
      </c>
    </row>
    <row r="4" spans="1:2" x14ac:dyDescent="0.25">
      <c r="A4" s="5" t="s">
        <v>42</v>
      </c>
      <c r="B4">
        <f>IFERROR(AVERAGEIF(Evaluation!$D:$D, A4, Evaluation!$H:$H),"")</f>
        <v>0</v>
      </c>
    </row>
    <row r="5" spans="1:2" x14ac:dyDescent="0.25">
      <c r="A5" s="5" t="s">
        <v>40</v>
      </c>
      <c r="B5">
        <f>IFERROR(AVERAGEIF(Evaluation!$D:$D, A5, Evaluation!$H:$H),"")</f>
        <v>0</v>
      </c>
    </row>
    <row r="6" spans="1:2" x14ac:dyDescent="0.25">
      <c r="A6" s="5" t="s">
        <v>44</v>
      </c>
      <c r="B6">
        <f>IFERROR(AVERAGEIF(Evaluation!$D:$D, A6, Evaluation!$H:$H),"")</f>
        <v>0</v>
      </c>
    </row>
    <row r="7" spans="1:2" x14ac:dyDescent="0.25">
      <c r="A7" s="5" t="s">
        <v>45</v>
      </c>
      <c r="B7" t="str">
        <f>IFERROR(AVERAGEIF(Evaluation!$D:$D, A7, Evaluation!$H:$H),"")</f>
        <v/>
      </c>
    </row>
    <row r="8" spans="1:2" x14ac:dyDescent="0.25">
      <c r="A8" s="5" t="s">
        <v>43</v>
      </c>
      <c r="B8">
        <f>IFERROR(AVERAGEIF(Evaluation!$D:$D, A8, Evaluation!$H:$H),"")</f>
        <v>0</v>
      </c>
    </row>
    <row r="10" spans="1:2" x14ac:dyDescent="0.25">
      <c r="A10" s="4"/>
      <c r="B10" s="4"/>
    </row>
    <row r="11" spans="1:2" x14ac:dyDescent="0.25">
      <c r="A11" s="5" t="s">
        <v>33</v>
      </c>
      <c r="B11">
        <v>4.21</v>
      </c>
    </row>
    <row r="12" spans="1:2" x14ac:dyDescent="0.25">
      <c r="A12" s="5" t="s">
        <v>26</v>
      </c>
      <c r="B12">
        <v>4.5599999999999996</v>
      </c>
    </row>
    <row r="13" spans="1:2" x14ac:dyDescent="0.25">
      <c r="A13" s="5" t="s">
        <v>27</v>
      </c>
      <c r="B13">
        <v>4.8</v>
      </c>
    </row>
    <row r="14" spans="1:2" x14ac:dyDescent="0.25">
      <c r="A14" s="5" t="s">
        <v>31</v>
      </c>
      <c r="B14">
        <v>3.45</v>
      </c>
    </row>
    <row r="15" spans="1:2" x14ac:dyDescent="0.25">
      <c r="A15" s="5" t="s">
        <v>32</v>
      </c>
      <c r="B15">
        <v>4.29</v>
      </c>
    </row>
    <row r="16" spans="1:2" x14ac:dyDescent="0.25">
      <c r="A16" s="5" t="s">
        <v>28</v>
      </c>
      <c r="B16">
        <v>6.2</v>
      </c>
    </row>
    <row r="17" spans="1:2" x14ac:dyDescent="0.25">
      <c r="A17" s="5" t="s">
        <v>30</v>
      </c>
      <c r="B17">
        <v>5.28</v>
      </c>
    </row>
    <row r="18" spans="1:2" x14ac:dyDescent="0.25">
      <c r="A18" s="5"/>
      <c r="B18" t="str">
        <f>IFERROR(AVERAGEIF(Evaluation!$B:$B, A18, Evaluation!$H:$H),"")</f>
        <v/>
      </c>
    </row>
    <row r="19" spans="1:2" x14ac:dyDescent="0.25">
      <c r="A19" s="5"/>
    </row>
    <row r="20" spans="1:2" x14ac:dyDescent="0.25">
      <c r="A20" s="5"/>
    </row>
    <row r="21" spans="1:2" x14ac:dyDescent="0.25">
      <c r="A21" s="5"/>
      <c r="B21" t="str">
        <f>IFERROR(AVERAGEIF(Evaluation!$B:$B, A21, Evaluation!$H:$H),"")</f>
        <v/>
      </c>
    </row>
    <row r="22" spans="1:2" x14ac:dyDescent="0.25">
      <c r="A22" s="5"/>
      <c r="B22" t="str">
        <f>IFERROR(AVERAGEIF(Evaluation!$B:$B, A22, Evaluation!$H:$H),"")</f>
        <v/>
      </c>
    </row>
    <row r="23" spans="1:2" x14ac:dyDescent="0.25">
      <c r="A23" s="5"/>
      <c r="B23" t="str">
        <f>IFERROR(AVERAGEIF(Evaluation!$B:$B, A23, Evaluation!$H:$H),"")</f>
        <v/>
      </c>
    </row>
    <row r="24" spans="1:2" x14ac:dyDescent="0.25">
      <c r="A24" s="5"/>
    </row>
    <row r="25" spans="1:2" x14ac:dyDescent="0.25">
      <c r="A25" s="5"/>
      <c r="B25" t="str">
        <f>IFERROR(AVERAGEIF(Evaluation!$B:$B, A25, Evaluation!$H:$H),"")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0"/>
  <sheetViews>
    <sheetView workbookViewId="0">
      <selection activeCell="O24" sqref="O24"/>
    </sheetView>
  </sheetViews>
  <sheetFormatPr defaultRowHeight="15" x14ac:dyDescent="0.25"/>
  <sheetData>
    <row r="1" spans="1:8" x14ac:dyDescent="0.25">
      <c r="A1" s="12" t="s">
        <v>90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ht="15.75" x14ac:dyDescent="0.25">
      <c r="A3" s="13"/>
      <c r="B3" s="13"/>
      <c r="C3" s="13"/>
      <c r="D3" s="13"/>
      <c r="E3" s="13"/>
      <c r="F3" s="13"/>
      <c r="G3" s="13"/>
      <c r="H3" s="13"/>
    </row>
    <row r="5" spans="1:8" ht="18.75" x14ac:dyDescent="0.3">
      <c r="A5" s="7" t="s">
        <v>91</v>
      </c>
      <c r="B5" s="8">
        <f>COUNTA(Database!$A$2:$A$163)</f>
        <v>17</v>
      </c>
      <c r="D5" s="7" t="s">
        <v>87</v>
      </c>
      <c r="E5" s="8">
        <f>IFERROR(AVERAGE(Evaluation!$H$2:$H$43),"")</f>
        <v>0</v>
      </c>
      <c r="G5" s="7" t="s">
        <v>92</v>
      </c>
      <c r="H5" s="8">
        <f>IFERROR(AVERAGE(Evaluation!$E$2:$E$43),"")</f>
        <v>6.8235294117647056</v>
      </c>
    </row>
    <row r="7" spans="1:8" ht="15.75" x14ac:dyDescent="0.25">
      <c r="A7" s="6" t="s">
        <v>93</v>
      </c>
    </row>
    <row r="9" spans="1:8" x14ac:dyDescent="0.25">
      <c r="A9" s="9" t="s">
        <v>94</v>
      </c>
      <c r="B9" s="9" t="s">
        <v>95</v>
      </c>
    </row>
    <row r="10" spans="1:8" x14ac:dyDescent="0.25">
      <c r="A10" s="10" t="s">
        <v>34</v>
      </c>
      <c r="B10" s="10">
        <v>14</v>
      </c>
    </row>
    <row r="11" spans="1:8" x14ac:dyDescent="0.25">
      <c r="A11" s="10" t="s">
        <v>36</v>
      </c>
      <c r="B11" s="10">
        <v>4</v>
      </c>
    </row>
    <row r="12" spans="1:8" x14ac:dyDescent="0.25">
      <c r="A12" s="10" t="s">
        <v>37</v>
      </c>
      <c r="B12" s="10">
        <v>2</v>
      </c>
    </row>
    <row r="15" spans="1:8" ht="15.75" x14ac:dyDescent="0.25">
      <c r="A15" s="6" t="s">
        <v>96</v>
      </c>
    </row>
    <row r="17" spans="1:3" x14ac:dyDescent="0.25">
      <c r="A17" s="9" t="s">
        <v>118</v>
      </c>
      <c r="B17" s="9" t="s">
        <v>85</v>
      </c>
    </row>
    <row r="18" spans="1:3" ht="45" x14ac:dyDescent="0.25">
      <c r="A18" s="10">
        <v>1</v>
      </c>
      <c r="B18" s="10" t="s">
        <v>12</v>
      </c>
      <c r="C18" s="10">
        <v>6.65</v>
      </c>
    </row>
    <row r="19" spans="1:3" ht="30" x14ac:dyDescent="0.25">
      <c r="A19" s="10">
        <v>2</v>
      </c>
      <c r="B19" s="10" t="s">
        <v>15</v>
      </c>
      <c r="C19" s="10">
        <v>6.1</v>
      </c>
    </row>
    <row r="20" spans="1:3" ht="30" x14ac:dyDescent="0.25">
      <c r="A20" s="10">
        <v>3</v>
      </c>
      <c r="B20" s="10" t="s">
        <v>14</v>
      </c>
      <c r="C20" s="10">
        <v>6.05</v>
      </c>
    </row>
    <row r="21" spans="1:3" ht="45" x14ac:dyDescent="0.25">
      <c r="A21" s="10">
        <v>4</v>
      </c>
      <c r="B21" s="10" t="s">
        <v>109</v>
      </c>
      <c r="C21" s="10">
        <v>5.48</v>
      </c>
    </row>
    <row r="22" spans="1:3" ht="30" x14ac:dyDescent="0.25">
      <c r="A22" s="10">
        <v>5</v>
      </c>
      <c r="B22" s="10" t="s">
        <v>13</v>
      </c>
      <c r="C22" s="10">
        <v>5.23</v>
      </c>
    </row>
    <row r="23" spans="1:3" ht="60" x14ac:dyDescent="0.25">
      <c r="A23" s="10">
        <v>6</v>
      </c>
      <c r="B23" s="10" t="s">
        <v>20</v>
      </c>
      <c r="C23" s="10">
        <v>5.05</v>
      </c>
    </row>
    <row r="24" spans="1:3" ht="75" x14ac:dyDescent="0.25">
      <c r="A24" s="10">
        <v>7</v>
      </c>
      <c r="B24" s="10" t="s">
        <v>11</v>
      </c>
      <c r="C24" s="10">
        <v>4.95</v>
      </c>
    </row>
    <row r="25" spans="1:3" ht="45" x14ac:dyDescent="0.25">
      <c r="A25" s="10">
        <v>8</v>
      </c>
      <c r="B25" s="10" t="s">
        <v>24</v>
      </c>
      <c r="C25" s="10">
        <v>4.88</v>
      </c>
    </row>
    <row r="26" spans="1:3" ht="30" x14ac:dyDescent="0.25">
      <c r="A26" s="10">
        <v>9</v>
      </c>
      <c r="B26" s="10" t="s">
        <v>25</v>
      </c>
      <c r="C26" s="10">
        <v>4.45</v>
      </c>
    </row>
    <row r="27" spans="1:3" ht="30" x14ac:dyDescent="0.25">
      <c r="A27" s="10">
        <v>10</v>
      </c>
      <c r="B27" s="10" t="s">
        <v>19</v>
      </c>
      <c r="C27" s="10">
        <v>4.42</v>
      </c>
    </row>
    <row r="29" spans="1:3" ht="15.75" x14ac:dyDescent="0.25">
      <c r="A29" s="6" t="s">
        <v>88</v>
      </c>
    </row>
    <row r="31" spans="1:3" ht="30" x14ac:dyDescent="0.25">
      <c r="A31" s="9" t="s">
        <v>82</v>
      </c>
      <c r="B31" s="9" t="s">
        <v>87</v>
      </c>
    </row>
    <row r="32" spans="1:3" x14ac:dyDescent="0.25">
      <c r="A32" s="10" t="s">
        <v>39</v>
      </c>
      <c r="B32" s="11">
        <v>5.23</v>
      </c>
    </row>
    <row r="33" spans="1:2" ht="60" x14ac:dyDescent="0.25">
      <c r="A33" s="10" t="s">
        <v>43</v>
      </c>
      <c r="B33" s="11">
        <v>4.5599999999999996</v>
      </c>
    </row>
    <row r="34" spans="1:2" x14ac:dyDescent="0.25">
      <c r="A34" s="10" t="s">
        <v>44</v>
      </c>
      <c r="B34" s="11">
        <v>4.29</v>
      </c>
    </row>
    <row r="35" spans="1:2" ht="30" x14ac:dyDescent="0.25">
      <c r="A35" s="10" t="s">
        <v>40</v>
      </c>
      <c r="B35" s="11">
        <v>4.26</v>
      </c>
    </row>
    <row r="36" spans="1:2" ht="45" x14ac:dyDescent="0.25">
      <c r="A36" s="10" t="s">
        <v>41</v>
      </c>
      <c r="B36" s="11">
        <v>3.99</v>
      </c>
    </row>
    <row r="37" spans="1:2" x14ac:dyDescent="0.25">
      <c r="A37" s="10" t="s">
        <v>42</v>
      </c>
      <c r="B37" s="11">
        <v>3.82</v>
      </c>
    </row>
    <row r="38" spans="1:2" x14ac:dyDescent="0.25">
      <c r="A38" s="5"/>
      <c r="B38" s="5"/>
    </row>
    <row r="40" spans="1:2" x14ac:dyDescent="0.25">
      <c r="A40" t="s">
        <v>89</v>
      </c>
    </row>
    <row r="42" spans="1:2" x14ac:dyDescent="0.25">
      <c r="A42" t="s">
        <v>81</v>
      </c>
      <c r="B42" t="s">
        <v>87</v>
      </c>
    </row>
    <row r="43" spans="1:2" x14ac:dyDescent="0.25">
      <c r="A43" t="s">
        <v>29</v>
      </c>
      <c r="B43">
        <v>4.67</v>
      </c>
    </row>
    <row r="44" spans="1:2" x14ac:dyDescent="0.25">
      <c r="A44" t="s">
        <v>33</v>
      </c>
      <c r="B44">
        <v>4.21</v>
      </c>
    </row>
    <row r="45" spans="1:2" x14ac:dyDescent="0.25">
      <c r="A45" t="s">
        <v>26</v>
      </c>
      <c r="B45">
        <v>4.5599999999999996</v>
      </c>
    </row>
    <row r="46" spans="1:2" x14ac:dyDescent="0.25">
      <c r="A46" t="s">
        <v>27</v>
      </c>
      <c r="B46">
        <v>4.8</v>
      </c>
    </row>
    <row r="47" spans="1:2" x14ac:dyDescent="0.25">
      <c r="A47" t="s">
        <v>31</v>
      </c>
      <c r="B47">
        <v>3.45</v>
      </c>
    </row>
    <row r="48" spans="1:2" x14ac:dyDescent="0.25">
      <c r="A48" t="s">
        <v>32</v>
      </c>
      <c r="B48">
        <v>4.29</v>
      </c>
    </row>
    <row r="49" spans="1:2" x14ac:dyDescent="0.25">
      <c r="A49" t="s">
        <v>28</v>
      </c>
      <c r="B49">
        <v>6.2</v>
      </c>
    </row>
    <row r="50" spans="1:2" x14ac:dyDescent="0.25">
      <c r="A50" t="s">
        <v>30</v>
      </c>
      <c r="B50">
        <v>5.28</v>
      </c>
    </row>
  </sheetData>
  <mergeCells count="2">
    <mergeCell ref="A1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/>
  </sheetViews>
  <sheetFormatPr defaultRowHeight="15" x14ac:dyDescent="0.25"/>
  <sheetData>
    <row r="1" spans="1:2" x14ac:dyDescent="0.25">
      <c r="A1" t="s">
        <v>97</v>
      </c>
      <c r="B1" t="s">
        <v>98</v>
      </c>
    </row>
    <row r="2" spans="1:2" x14ac:dyDescent="0.25">
      <c r="A2" t="s">
        <v>99</v>
      </c>
      <c r="B2" t="s">
        <v>100</v>
      </c>
    </row>
    <row r="3" spans="1:2" x14ac:dyDescent="0.25">
      <c r="A3" t="s">
        <v>101</v>
      </c>
      <c r="B3" t="s">
        <v>102</v>
      </c>
    </row>
    <row r="4" spans="1:2" x14ac:dyDescent="0.25">
      <c r="A4" t="s">
        <v>103</v>
      </c>
      <c r="B4" t="s">
        <v>104</v>
      </c>
    </row>
    <row r="5" spans="1:2" x14ac:dyDescent="0.25">
      <c r="A5" t="s">
        <v>105</v>
      </c>
      <c r="B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Database</vt:lpstr>
      <vt:lpstr>Data_Calculations</vt:lpstr>
      <vt:lpstr>Evaluation</vt:lpstr>
      <vt:lpstr>Summaries</vt:lpstr>
      <vt:lpstr>Dashboard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UNIWA</dc:creator>
  <cp:lastModifiedBy>Office</cp:lastModifiedBy>
  <dcterms:created xsi:type="dcterms:W3CDTF">2025-11-04T19:55:09Z</dcterms:created>
  <dcterms:modified xsi:type="dcterms:W3CDTF">2026-03-09T17:52:25Z</dcterms:modified>
</cp:coreProperties>
</file>